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OSC Shared\Continuing Disclosure\Local Debt Transparency - HB 1378\FYE 2022-23\Birdville ISD\"/>
    </mc:Choice>
  </mc:AlternateContent>
  <xr:revisionPtr revIDLastSave="0" documentId="13_ncr:1_{47B383A4-D51D-4B87-B57E-93920E601E08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Slide 21" sheetId="15" r:id="rId1"/>
  </sheets>
  <definedNames>
    <definedName name="_xlnm.Print_Area" localSheetId="0">'Slide 21'!$A$5:$M$12</definedName>
    <definedName name="wrn.bastrop." hidden="1">{#N/A,#N/A,FALSE,"Schedule I";#N/A,#N/A,FALSE,"Schedule II ";#N/A,#N/A,FALSE,"Fin1";#N/A,#N/A,FALSE,"Fin2";#N/A,#N/A,FALSE,"Fin3";#N/A,#N/A,FALSE,"Fin4";#N/A,#N/A,FALSE,"Debt Service";#N/A,#N/A,FALSE,"Debt Ser 2";#N/A,#N/A,FALSE,"Balance";#N/A,#N/A,FALSE,"Revenues"}</definedName>
    <definedName name="wrn.isd." hidden="1">{#N/A,#N/A,FALSE,"Fin1";#N/A,#N/A,FALSE,"Fin2";#N/A,#N/A,FALSE,"Fin3";#N/A,#N/A,FALSE,"Fin4";#N/A,#N/A,FALSE,"Debt Service";#N/A,#N/A,FALSE,"Balance";#N/A,#N/A,FALSE,"Revenues"}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5" l="1"/>
  <c r="I11" i="15"/>
  <c r="I10" i="15"/>
  <c r="I9" i="15"/>
  <c r="I8" i="15"/>
  <c r="I7" i="15"/>
  <c r="I6" i="15"/>
  <c r="H12" i="15"/>
  <c r="H11" i="15"/>
  <c r="H10" i="15"/>
  <c r="H9" i="15"/>
  <c r="H8" i="15"/>
  <c r="H7" i="15"/>
  <c r="H6" i="15"/>
  <c r="K12" i="15"/>
  <c r="L12" i="15" s="1"/>
  <c r="F12" i="15"/>
  <c r="K11" i="15"/>
  <c r="L11" i="15" s="1"/>
  <c r="F11" i="15"/>
  <c r="K10" i="15"/>
  <c r="L10" i="15" s="1"/>
  <c r="F10" i="15"/>
  <c r="L9" i="15"/>
  <c r="K9" i="15"/>
  <c r="F9" i="15"/>
  <c r="A9" i="15"/>
  <c r="A10" i="15" s="1"/>
  <c r="A11" i="15" s="1"/>
  <c r="A12" i="15" s="1"/>
  <c r="L8" i="15"/>
  <c r="K8" i="15"/>
  <c r="F8" i="15"/>
  <c r="A8" i="15"/>
  <c r="K7" i="15"/>
  <c r="L7" i="15" s="1"/>
  <c r="F7" i="15"/>
  <c r="A7" i="15"/>
  <c r="K6" i="15"/>
  <c r="L6" i="15" s="1"/>
  <c r="F6" i="15"/>
</calcChain>
</file>

<file path=xl/sharedStrings.xml><?xml version="1.0" encoding="utf-8"?>
<sst xmlns="http://schemas.openxmlformats.org/spreadsheetml/2006/main" count="28" uniqueCount="23">
  <si>
    <t>Unlimited Tax School Building Bonds, Series 2015-A</t>
  </si>
  <si>
    <t>Issue Description</t>
  </si>
  <si>
    <t>No.</t>
  </si>
  <si>
    <t>Purpose</t>
  </si>
  <si>
    <t>Capital Improvements</t>
  </si>
  <si>
    <t>Refunding at a lower interest rate, etc.</t>
  </si>
  <si>
    <t>Outstanding Interest</t>
  </si>
  <si>
    <t>Outstanding
Debt Service
Per Capita</t>
  </si>
  <si>
    <t>Spent
Proceeds</t>
  </si>
  <si>
    <t>Total Outstanding
Debt Service</t>
  </si>
  <si>
    <t>Outstanding
Principal
Per Capita</t>
  </si>
  <si>
    <t>Unspent
Proceeds</t>
  </si>
  <si>
    <t>Total
Proceeds
Received</t>
  </si>
  <si>
    <t>Final
Maturity
Date</t>
  </si>
  <si>
    <t>Original
Principal
Amount</t>
  </si>
  <si>
    <t>Outstanding
Principal</t>
  </si>
  <si>
    <t>Unlimited Tax Refunding Bonds, Series 2015-B</t>
  </si>
  <si>
    <t>Unlimited Tax School Building Bonds, Series 2016</t>
  </si>
  <si>
    <t>Unlimited Tax School Building Bonds, Series 2019</t>
  </si>
  <si>
    <t>Unlimited Tax School Building Bonds, Series 2020</t>
  </si>
  <si>
    <t>Unlimited Tax School Building Bonds, Series 2021</t>
  </si>
  <si>
    <t>Summary of Unlimited Tax Debt Outstanding Issue by Issue</t>
  </si>
  <si>
    <t>Unlimited Tax School Building Bonds, Series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</si>
</sst>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General_)"/>
    <numFmt numFmtId="166" formatCode="mm/dd/yyyy;@"/>
    <numFmt numFmtId="167" formatCode="&quot;$&quot;#,##0\ ;\(&quot;$&quot;#,##0\)"/>
  </numFmts>
  <fonts count="6" x14ac:knownFonts="1">
    <font>
      <sz val="10"/>
      <color theme="1"/>
      <name val="Times New Roman"/>
      <family val="2"/>
    </font>
    <font>
      <sz val="10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color rgb="FFB00027"/>
      <name val="Times New Roman"/>
      <family val="1"/>
    </font>
    <font>
      <sz val="10"/>
      <color indexed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003366"/>
      </top>
      <bottom style="thin">
        <color rgb="FF003366"/>
      </bottom>
      <diagonal/>
    </border>
    <border>
      <left/>
      <right style="thin">
        <color rgb="FF003366"/>
      </right>
      <top style="thin">
        <color rgb="FF003366"/>
      </top>
      <bottom style="thin">
        <color rgb="FF003366"/>
      </bottom>
      <diagonal/>
    </border>
    <border>
      <left style="thin">
        <color rgb="FF003366"/>
      </left>
      <right/>
      <top style="thin">
        <color rgb="FF003366"/>
      </top>
      <bottom style="thin">
        <color rgb="FF003366"/>
      </bottom>
      <diagonal/>
    </border>
    <border>
      <left style="thin">
        <color rgb="FF003366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003366"/>
      </right>
      <top style="thin">
        <color rgb="FFB2B2B2"/>
      </top>
      <bottom style="thin">
        <color rgb="FFB2B2B2"/>
      </bottom>
      <diagonal/>
    </border>
    <border>
      <left style="thin">
        <color rgb="FF003366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003366"/>
      </right>
      <top style="thin">
        <color rgb="FFB2B2B2"/>
      </top>
      <bottom/>
      <diagonal/>
    </border>
    <border>
      <left style="thin">
        <color rgb="FF003366"/>
      </left>
      <right style="thin">
        <color rgb="FFB2B2B2"/>
      </right>
      <top/>
      <bottom style="thin">
        <color rgb="FF003366"/>
      </bottom>
      <diagonal/>
    </border>
    <border>
      <left style="thin">
        <color rgb="FFB2B2B2"/>
      </left>
      <right style="thin">
        <color rgb="FFB2B2B2"/>
      </right>
      <top/>
      <bottom style="thin">
        <color rgb="FF003366"/>
      </bottom>
      <diagonal/>
    </border>
    <border>
      <left style="thin">
        <color rgb="FFB2B2B2"/>
      </left>
      <right style="thin">
        <color rgb="FF003366"/>
      </right>
      <top style="thin">
        <color rgb="FFB2B2B2"/>
      </top>
      <bottom style="thin">
        <color rgb="FF003366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1" fillId="0" borderId="0"/>
    <xf numFmtId="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4" fontId="0" fillId="0" borderId="0" xfId="0" applyNumberFormat="1"/>
    <xf numFmtId="7" fontId="0" fillId="0" borderId="0" xfId="1" applyNumberFormat="1" applyFont="1" applyAlignment="1">
      <alignment horizontal="center"/>
    </xf>
    <xf numFmtId="0" fontId="4" fillId="4" borderId="5" xfId="0" applyFont="1" applyFill="1" applyBorder="1" applyAlignment="1">
      <alignment horizontal="right" indent="1"/>
    </xf>
    <xf numFmtId="0" fontId="4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right" vertical="top" indent="1"/>
    </xf>
    <xf numFmtId="0" fontId="0" fillId="3" borderId="2" xfId="0" applyFill="1" applyBorder="1" applyAlignment="1">
      <alignment vertical="top" wrapText="1"/>
    </xf>
    <xf numFmtId="0" fontId="0" fillId="3" borderId="2" xfId="0" applyFill="1" applyBorder="1" applyAlignment="1">
      <alignment horizontal="center" vertical="top" wrapText="1"/>
    </xf>
    <xf numFmtId="164" fontId="0" fillId="3" borderId="2" xfId="0" applyNumberFormat="1" applyFill="1" applyBorder="1" applyAlignment="1">
      <alignment horizontal="right" vertical="top"/>
    </xf>
    <xf numFmtId="7" fontId="0" fillId="3" borderId="2" xfId="1" applyNumberFormat="1" applyFont="1" applyFill="1" applyBorder="1" applyAlignment="1">
      <alignment horizontal="center" vertical="top"/>
    </xf>
    <xf numFmtId="166" fontId="0" fillId="3" borderId="2" xfId="0" applyNumberFormat="1" applyFill="1" applyBorder="1" applyAlignment="1">
      <alignment horizontal="center" vertical="top"/>
    </xf>
    <xf numFmtId="164" fontId="0" fillId="3" borderId="7" xfId="0" applyNumberForma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164" fontId="0" fillId="0" borderId="7" xfId="0" applyNumberFormat="1" applyBorder="1" applyAlignment="1">
      <alignment horizontal="right" vertical="top"/>
    </xf>
    <xf numFmtId="0" fontId="0" fillId="3" borderId="8" xfId="0" applyFill="1" applyBorder="1" applyAlignment="1">
      <alignment horizontal="right" vertical="top" indent="1"/>
    </xf>
    <xf numFmtId="0" fontId="0" fillId="3" borderId="9" xfId="0" applyFill="1" applyBorder="1" applyAlignment="1">
      <alignment vertical="top" wrapText="1"/>
    </xf>
    <xf numFmtId="0" fontId="0" fillId="3" borderId="9" xfId="0" applyFill="1" applyBorder="1" applyAlignment="1">
      <alignment horizontal="center" vertical="top" wrapText="1"/>
    </xf>
    <xf numFmtId="164" fontId="0" fillId="3" borderId="9" xfId="0" applyNumberFormat="1" applyFill="1" applyBorder="1" applyAlignment="1">
      <alignment horizontal="right" vertical="top"/>
    </xf>
    <xf numFmtId="7" fontId="0" fillId="3" borderId="9" xfId="1" applyNumberFormat="1" applyFont="1" applyFill="1" applyBorder="1" applyAlignment="1">
      <alignment horizontal="center" vertical="top"/>
    </xf>
    <xf numFmtId="166" fontId="0" fillId="3" borderId="9" xfId="0" applyNumberFormat="1" applyFill="1" applyBorder="1" applyAlignment="1">
      <alignment horizontal="center" vertical="top"/>
    </xf>
    <xf numFmtId="164" fontId="0" fillId="0" borderId="10" xfId="0" applyNumberFormat="1" applyBorder="1" applyAlignment="1">
      <alignment horizontal="right" vertical="top"/>
    </xf>
    <xf numFmtId="0" fontId="0" fillId="3" borderId="11" xfId="0" applyFill="1" applyBorder="1" applyAlignment="1">
      <alignment horizontal="right" vertical="top" indent="1"/>
    </xf>
    <xf numFmtId="0" fontId="0" fillId="3" borderId="12" xfId="0" applyFill="1" applyBorder="1" applyAlignment="1">
      <alignment vertical="top" wrapText="1"/>
    </xf>
    <xf numFmtId="0" fontId="0" fillId="3" borderId="12" xfId="0" applyFill="1" applyBorder="1" applyAlignment="1">
      <alignment horizontal="center" vertical="top" wrapText="1"/>
    </xf>
    <xf numFmtId="164" fontId="0" fillId="3" borderId="12" xfId="0" applyNumberFormat="1" applyFill="1" applyBorder="1" applyAlignment="1">
      <alignment horizontal="right" vertical="top"/>
    </xf>
    <xf numFmtId="7" fontId="0" fillId="3" borderId="12" xfId="1" applyNumberFormat="1" applyFont="1" applyFill="1" applyBorder="1" applyAlignment="1">
      <alignment horizontal="center" vertical="top"/>
    </xf>
    <xf numFmtId="166" fontId="0" fillId="3" borderId="12" xfId="0" applyNumberFormat="1" applyFill="1" applyBorder="1" applyAlignment="1">
      <alignment horizontal="center" vertical="top"/>
    </xf>
    <xf numFmtId="164" fontId="0" fillId="0" borderId="13" xfId="0" applyNumberFormat="1" applyBorder="1" applyAlignment="1">
      <alignment horizontal="right" vertical="top"/>
    </xf>
    <xf numFmtId="0" fontId="0" fillId="2" borderId="1" xfId="0" applyFill="1" applyBorder="1"/>
  </cellXfs>
  <cellStyles count="9">
    <cellStyle name="Comma0" xfId="5" xr:uid="{00000000-0005-0000-0000-000000000000}"/>
    <cellStyle name="Currency" xfId="1" builtinId="4"/>
    <cellStyle name="Currency0" xfId="6" xr:uid="{00000000-0005-0000-0000-000002000000}"/>
    <cellStyle name="Date" xfId="7" xr:uid="{00000000-0005-0000-0000-000003000000}"/>
    <cellStyle name="Fixed" xfId="8" xr:uid="{00000000-0005-0000-0000-000004000000}"/>
    <cellStyle name="Normal" xfId="0" builtinId="0"/>
    <cellStyle name="Normal 2" xfId="2" xr:uid="{00000000-0005-0000-0000-000007000000}"/>
    <cellStyle name="Normal 3" xfId="4" xr:uid="{00000000-0005-0000-0000-000008000000}"/>
    <cellStyle name="Percent 2" xfId="3" xr:uid="{00000000-0005-0000-0000-00000A000000}"/>
  </cellStyles>
  <dxfs count="0"/>
  <tableStyles count="0" defaultTableStyle="TableStyleMedium9" defaultPivotStyle="PivotStyleLight16"/>
  <colors>
    <mruColors>
      <color rgb="FFFFFF99"/>
      <color rgb="FFF5F5F5"/>
      <color rgb="FFDDDDDD"/>
      <color rgb="FFFFFFFF"/>
      <color rgb="FFB2B2B2"/>
      <color rgb="FF003366"/>
      <color rgb="FFB00027"/>
      <color rgb="FFEAEAEA"/>
      <color rgb="FF9696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16"/>
  <sheetViews>
    <sheetView tabSelected="1" zoomScaleNormal="100" workbookViewId="0">
      <selection activeCell="H1" sqref="H1"/>
    </sheetView>
  </sheetViews>
  <sheetFormatPr defaultRowHeight="12.75" x14ac:dyDescent="0.2"/>
  <cols>
    <col min="1" max="1" width="6.83203125" customWidth="1"/>
    <col min="2" max="2" width="35.33203125" customWidth="1"/>
    <col min="3" max="3" width="22.83203125" customWidth="1"/>
    <col min="4" max="5" width="15.33203125" customWidth="1"/>
    <col min="6" max="6" width="15.83203125" customWidth="1"/>
    <col min="7" max="7" width="15.33203125" customWidth="1"/>
    <col min="8" max="10" width="13.33203125" customWidth="1"/>
    <col min="11" max="13" width="15.33203125" customWidth="1"/>
    <col min="15" max="16" width="10.83203125" bestFit="1" customWidth="1"/>
  </cols>
  <sheetData>
    <row r="1" spans="1:15" x14ac:dyDescent="0.2">
      <c r="A1" s="33" t="s">
        <v>21</v>
      </c>
      <c r="B1" s="3"/>
      <c r="C1" s="3"/>
    </row>
    <row r="5" spans="1:15" ht="42" customHeight="1" x14ac:dyDescent="0.2">
      <c r="A5" s="6" t="s">
        <v>2</v>
      </c>
      <c r="B5" s="7" t="s">
        <v>1</v>
      </c>
      <c r="C5" s="8" t="s">
        <v>3</v>
      </c>
      <c r="D5" s="8" t="s">
        <v>14</v>
      </c>
      <c r="E5" s="8" t="s">
        <v>15</v>
      </c>
      <c r="F5" s="8" t="s">
        <v>6</v>
      </c>
      <c r="G5" s="8" t="s">
        <v>9</v>
      </c>
      <c r="H5" s="8" t="s">
        <v>10</v>
      </c>
      <c r="I5" s="8" t="s">
        <v>7</v>
      </c>
      <c r="J5" s="8" t="s">
        <v>13</v>
      </c>
      <c r="K5" s="8" t="s">
        <v>12</v>
      </c>
      <c r="L5" s="8" t="s">
        <v>8</v>
      </c>
      <c r="M5" s="9" t="s">
        <v>11</v>
      </c>
      <c r="O5" s="17"/>
    </row>
    <row r="6" spans="1:15" ht="38.25" customHeight="1" x14ac:dyDescent="0.2">
      <c r="A6" s="10">
        <v>1</v>
      </c>
      <c r="B6" s="11" t="s">
        <v>0</v>
      </c>
      <c r="C6" s="12" t="s">
        <v>4</v>
      </c>
      <c r="D6" s="13">
        <v>91975000</v>
      </c>
      <c r="E6" s="13">
        <v>65325000</v>
      </c>
      <c r="F6" s="13">
        <f t="shared" ref="F6:F12" si="0">G6-E6</f>
        <v>29311300</v>
      </c>
      <c r="G6" s="13">
        <v>94636300</v>
      </c>
      <c r="H6" s="14">
        <f>E6/125888</f>
        <v>518.91363751906454</v>
      </c>
      <c r="I6" s="14">
        <f>G6/125888</f>
        <v>751.7499682257245</v>
      </c>
      <c r="J6" s="15">
        <v>51181</v>
      </c>
      <c r="K6" s="13">
        <f>107456877.2-504168.34</f>
        <v>106952708.86</v>
      </c>
      <c r="L6" s="13">
        <f t="shared" ref="L6:L12" si="1">K6-M6</f>
        <v>106952708.86</v>
      </c>
      <c r="M6" s="16">
        <v>0</v>
      </c>
    </row>
    <row r="7" spans="1:15" ht="38.25" customHeight="1" x14ac:dyDescent="0.2">
      <c r="A7" s="10">
        <f t="shared" ref="A7:A8" si="2">A6+1</f>
        <v>2</v>
      </c>
      <c r="B7" s="11" t="s">
        <v>16</v>
      </c>
      <c r="C7" s="12" t="s">
        <v>5</v>
      </c>
      <c r="D7" s="13">
        <v>98312081.099999994</v>
      </c>
      <c r="E7" s="13">
        <v>69075000</v>
      </c>
      <c r="F7" s="13">
        <f t="shared" si="0"/>
        <v>15067300</v>
      </c>
      <c r="G7" s="13">
        <v>84142300</v>
      </c>
      <c r="H7" s="14">
        <f t="shared" ref="H7:H12" si="3">E7/125888</f>
        <v>548.70202084392474</v>
      </c>
      <c r="I7" s="14">
        <f t="shared" ref="I7:I12" si="4">G7/125888</f>
        <v>668.39015632943574</v>
      </c>
      <c r="J7" s="15">
        <v>48259</v>
      </c>
      <c r="K7" s="13">
        <f>127527580.9-598639.54</f>
        <v>126928941.36</v>
      </c>
      <c r="L7" s="13">
        <f t="shared" si="1"/>
        <v>126928941.36</v>
      </c>
      <c r="M7" s="16">
        <v>0</v>
      </c>
    </row>
    <row r="8" spans="1:15" ht="38.25" customHeight="1" x14ac:dyDescent="0.2">
      <c r="A8" s="10">
        <f t="shared" si="2"/>
        <v>3</v>
      </c>
      <c r="B8" s="11" t="s">
        <v>17</v>
      </c>
      <c r="C8" s="12" t="s">
        <v>4</v>
      </c>
      <c r="D8" s="13">
        <v>41785000</v>
      </c>
      <c r="E8" s="13">
        <v>26570000</v>
      </c>
      <c r="F8" s="13">
        <f t="shared" si="0"/>
        <v>9368650</v>
      </c>
      <c r="G8" s="13">
        <v>35938650</v>
      </c>
      <c r="H8" s="14">
        <f t="shared" si="3"/>
        <v>211.06062531774276</v>
      </c>
      <c r="I8" s="14">
        <f t="shared" si="4"/>
        <v>285.48114196746315</v>
      </c>
      <c r="J8" s="15">
        <v>51181</v>
      </c>
      <c r="K8" s="13">
        <f>50622218.15-242982.78</f>
        <v>50379235.369999997</v>
      </c>
      <c r="L8" s="13">
        <f t="shared" si="1"/>
        <v>50379235.369999997</v>
      </c>
      <c r="M8" s="18">
        <v>0</v>
      </c>
    </row>
    <row r="9" spans="1:15" ht="38.25" customHeight="1" x14ac:dyDescent="0.2">
      <c r="A9" s="19">
        <f>A8+1</f>
        <v>4</v>
      </c>
      <c r="B9" s="20" t="s">
        <v>18</v>
      </c>
      <c r="C9" s="21" t="s">
        <v>4</v>
      </c>
      <c r="D9" s="22">
        <v>157635000</v>
      </c>
      <c r="E9" s="22">
        <v>136475000</v>
      </c>
      <c r="F9" s="22">
        <f t="shared" si="0"/>
        <v>71318737.5</v>
      </c>
      <c r="G9" s="22">
        <v>207793737.5</v>
      </c>
      <c r="H9" s="23">
        <f t="shared" si="3"/>
        <v>1084.0985638027453</v>
      </c>
      <c r="I9" s="23">
        <f t="shared" si="4"/>
        <v>1650.6238680414338</v>
      </c>
      <c r="J9" s="24">
        <v>52642</v>
      </c>
      <c r="K9" s="22">
        <f>168878241.25-793872.69</f>
        <v>168084368.56</v>
      </c>
      <c r="L9" s="22">
        <f t="shared" si="1"/>
        <v>168084368.56</v>
      </c>
      <c r="M9" s="25">
        <v>0</v>
      </c>
    </row>
    <row r="10" spans="1:15" ht="38.25" customHeight="1" x14ac:dyDescent="0.2">
      <c r="A10" s="19">
        <f t="shared" ref="A10:A12" si="5">A9+1</f>
        <v>5</v>
      </c>
      <c r="B10" s="20" t="s">
        <v>19</v>
      </c>
      <c r="C10" s="21" t="s">
        <v>4</v>
      </c>
      <c r="D10" s="22">
        <v>62810000</v>
      </c>
      <c r="E10" s="22">
        <v>47945000</v>
      </c>
      <c r="F10" s="22">
        <f t="shared" si="0"/>
        <v>14037312.540000021</v>
      </c>
      <c r="G10" s="22">
        <v>61982312.540000021</v>
      </c>
      <c r="H10" s="23">
        <f t="shared" si="3"/>
        <v>380.85441026944585</v>
      </c>
      <c r="I10" s="23">
        <f t="shared" si="4"/>
        <v>492.36076941408254</v>
      </c>
      <c r="J10" s="24">
        <v>52642</v>
      </c>
      <c r="K10" s="22">
        <f>71559055.55-298422.83</f>
        <v>71260632.719999999</v>
      </c>
      <c r="L10" s="22">
        <f t="shared" si="1"/>
        <v>68401280.719999999</v>
      </c>
      <c r="M10" s="25">
        <v>2859352</v>
      </c>
    </row>
    <row r="11" spans="1:15" ht="38.25" customHeight="1" x14ac:dyDescent="0.2">
      <c r="A11" s="10">
        <f t="shared" si="5"/>
        <v>6</v>
      </c>
      <c r="B11" s="11" t="s">
        <v>20</v>
      </c>
      <c r="C11" s="12" t="s">
        <v>4</v>
      </c>
      <c r="D11" s="13">
        <v>24345000</v>
      </c>
      <c r="E11" s="13">
        <v>24345000</v>
      </c>
      <c r="F11" s="13">
        <f t="shared" si="0"/>
        <v>4965100</v>
      </c>
      <c r="G11" s="13">
        <v>29310100</v>
      </c>
      <c r="H11" s="14">
        <f t="shared" si="3"/>
        <v>193.38618454499237</v>
      </c>
      <c r="I11" s="14">
        <f t="shared" si="4"/>
        <v>232.82679842399594</v>
      </c>
      <c r="J11" s="15">
        <v>49720</v>
      </c>
      <c r="K11" s="13">
        <f>29027308.75-117473.9</f>
        <v>28909834.850000001</v>
      </c>
      <c r="L11" s="13">
        <f t="shared" si="1"/>
        <v>10385104.850000001</v>
      </c>
      <c r="M11" s="25">
        <v>18524730</v>
      </c>
    </row>
    <row r="12" spans="1:15" ht="38.25" customHeight="1" x14ac:dyDescent="0.2">
      <c r="A12" s="26">
        <f t="shared" si="5"/>
        <v>7</v>
      </c>
      <c r="B12" s="27" t="s">
        <v>22</v>
      </c>
      <c r="C12" s="28" t="s">
        <v>4</v>
      </c>
      <c r="D12" s="29">
        <v>145390000</v>
      </c>
      <c r="E12" s="29">
        <v>145390000</v>
      </c>
      <c r="F12" s="29">
        <f t="shared" si="0"/>
        <v>96796395.280000001</v>
      </c>
      <c r="G12" s="29">
        <v>242186395.28</v>
      </c>
      <c r="H12" s="30">
        <f t="shared" si="3"/>
        <v>1154.9154804270463</v>
      </c>
      <c r="I12" s="30">
        <f t="shared" si="4"/>
        <v>1923.8243143111338</v>
      </c>
      <c r="J12" s="31">
        <v>54103</v>
      </c>
      <c r="K12" s="29">
        <f>155758327.05-731730.29</f>
        <v>155026596.76000002</v>
      </c>
      <c r="L12" s="29">
        <f t="shared" si="1"/>
        <v>21271827.76000002</v>
      </c>
      <c r="M12" s="32">
        <v>133754769</v>
      </c>
    </row>
    <row r="13" spans="1:15" x14ac:dyDescent="0.2">
      <c r="C13" s="1"/>
      <c r="E13" s="4"/>
      <c r="F13" s="4"/>
      <c r="G13" s="4"/>
      <c r="H13" s="5"/>
      <c r="I13" s="5"/>
    </row>
    <row r="14" spans="1:15" x14ac:dyDescent="0.2">
      <c r="E14" s="2"/>
      <c r="F14" s="2"/>
      <c r="G14" s="2"/>
    </row>
    <row r="15" spans="1:15" x14ac:dyDescent="0.2">
      <c r="E15" s="4"/>
      <c r="F15" s="4"/>
      <c r="G15" s="4"/>
    </row>
    <row r="16" spans="1:15" x14ac:dyDescent="0.2">
      <c r="E16" s="2"/>
      <c r="G16" s="2"/>
    </row>
  </sheetData>
  <printOptions horizontalCentered="1"/>
  <pageMargins left="0.25" right="0.25" top="0.5" bottom="0.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Slide 21</vt:lpstr>
      <vt:lpstr>'Slide 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m014teh</dc:creator>
  <cp:lastModifiedBy>McLaughlin, Joshua</cp:lastModifiedBy>
  <cp:lastPrinted>2017-12-08T02:09:54Z</cp:lastPrinted>
  <dcterms:created xsi:type="dcterms:W3CDTF">2016-11-01T22:37:25Z</dcterms:created>
  <dcterms:modified xsi:type="dcterms:W3CDTF">2023-12-18T20:18:13Z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6e8e8-eca7-4d55-9e7f-d860a49165eb_Enabled">
    <vt:lpwstr>true</vt:lpwstr>
  </property>
  <property fmtid="{D5CDD505-2E9C-101B-9397-08002B2CF9AE}" pid="3" name="MSIP_Label_a506e8e8-eca7-4d55-9e7f-d860a49165eb_SetDate">
    <vt:lpwstr>2021-11-23T21:55:46Z</vt:lpwstr>
  </property>
  <property fmtid="{D5CDD505-2E9C-101B-9397-08002B2CF9AE}" pid="4" name="MSIP_Label_a506e8e8-eca7-4d55-9e7f-d860a49165eb_Method">
    <vt:lpwstr>Privileged</vt:lpwstr>
  </property>
  <property fmtid="{D5CDD505-2E9C-101B-9397-08002B2CF9AE}" pid="5" name="MSIP_Label_a506e8e8-eca7-4d55-9e7f-d860a49165eb_Name">
    <vt:lpwstr>Public</vt:lpwstr>
  </property>
  <property fmtid="{D5CDD505-2E9C-101B-9397-08002B2CF9AE}" pid="6" name="MSIP_Label_a506e8e8-eca7-4d55-9e7f-d860a49165eb_SiteId">
    <vt:lpwstr>e7066c90-b459-44c5-91f1-3581f3d1f082</vt:lpwstr>
  </property>
  <property fmtid="{D5CDD505-2E9C-101B-9397-08002B2CF9AE}" pid="7" name="MSIP_Label_a506e8e8-eca7-4d55-9e7f-d860a49165eb_ActionId">
    <vt:lpwstr>76984003-a234-41de-9353-afbe8040faaf</vt:lpwstr>
  </property>
  <property fmtid="{D5CDD505-2E9C-101B-9397-08002B2CF9AE}" pid="8" name="MSIP_Label_a506e8e8-eca7-4d55-9e7f-d860a49165eb_ContentBits">
    <vt:lpwstr>0</vt:lpwstr>
  </property>
</Properties>
</file>